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3" i="1"/>
  <c r="K3" i="1"/>
  <c r="D27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3" i="1"/>
  <c r="B23" i="1" l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22" i="1"/>
  <c r="D25" i="1"/>
  <c r="D24" i="1"/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L9" i="1" l="1"/>
  <c r="L4" i="1"/>
  <c r="L5" i="1"/>
  <c r="L7" i="1"/>
  <c r="L3" i="1"/>
  <c r="J3" i="1"/>
  <c r="J4" i="1"/>
  <c r="J5" i="1"/>
  <c r="J6" i="1"/>
  <c r="L6" i="1" s="1"/>
  <c r="J7" i="1"/>
  <c r="J8" i="1"/>
  <c r="L8" i="1" s="1"/>
  <c r="J9" i="1"/>
  <c r="J10" i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J2" i="1"/>
  <c r="L2" i="1" s="1"/>
  <c r="F2" i="1"/>
</calcChain>
</file>

<file path=xl/sharedStrings.xml><?xml version="1.0" encoding="utf-8"?>
<sst xmlns="http://schemas.openxmlformats.org/spreadsheetml/2006/main" count="34" uniqueCount="34">
  <si>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</si>
  <si>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</si>
  <si>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</si>
  <si>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</si>
  <si>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</si>
  <si>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</si>
  <si>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CT13 Waste</t>
  </si>
  <si>
    <t>CT13 1 mL</t>
  </si>
  <si>
    <t>CT13 2 mL</t>
  </si>
  <si>
    <t>CT13 3 mL</t>
  </si>
  <si>
    <t>CT13 4 mL</t>
  </si>
  <si>
    <t>CT13 5 mL</t>
  </si>
  <si>
    <t>CT13 6 mL</t>
  </si>
  <si>
    <t>CT13 7 mL</t>
  </si>
  <si>
    <t>CT13 8 mL</t>
  </si>
  <si>
    <t>CT13 9 mL</t>
  </si>
  <si>
    <t>CT13 10 mL</t>
  </si>
  <si>
    <t>CT13 11 mL</t>
  </si>
  <si>
    <t>CT13 12 mL</t>
  </si>
  <si>
    <t>CT13 13 mL</t>
  </si>
  <si>
    <t>CT13 14 mL</t>
  </si>
  <si>
    <t>CT13 15 mL</t>
  </si>
  <si>
    <t>Uncertainty on empty weight (g)</t>
  </si>
  <si>
    <t xml:space="preserve">Uncertainty on weight with eluate (g) </t>
  </si>
  <si>
    <t>Uncertainty of weight of eluate (g)</t>
  </si>
  <si>
    <t>Uncertainty on weight after dilution (g)</t>
  </si>
  <si>
    <t>Uncertainty on sample weight (g)</t>
  </si>
  <si>
    <t xml:space="preserve">Realtive uncertainty on sample weight </t>
  </si>
  <si>
    <t>Average sample mass =</t>
  </si>
  <si>
    <t xml:space="preserve">Average flow rate = </t>
  </si>
  <si>
    <t>(sample mass / number of mins run)</t>
  </si>
  <si>
    <r>
      <t xml:space="preserve">Average flow rate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= </t>
    </r>
  </si>
  <si>
    <t>Actual volume of eluate (mL)</t>
  </si>
  <si>
    <r>
      <t xml:space="preserve">Actual volume of eluate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(mL)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</si>
</sst>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4" xfId="0" applyFill="1" applyBorder="1"/>
    <xf numFmtId="0" fontId="0" fillId="0" borderId="5" xfId="0" applyFill="1" applyBorder="1"/>
    <xf numFmtId="0" fontId="0" fillId="2" borderId="2" xfId="0" applyFill="1" applyBorder="1"/>
    <xf numFmtId="0" fontId="0" fillId="2" borderId="6" xfId="0" applyFill="1" applyBorder="1"/>
    <xf numFmtId="0" fontId="0" fillId="0" borderId="7" xfId="0" applyFill="1" applyBorder="1"/>
    <xf numFmtId="0" fontId="0" fillId="3" borderId="1" xfId="0" applyFill="1" applyBorder="1"/>
    <xf numFmtId="0" fontId="0" fillId="3" borderId="3" xfId="0" applyFill="1" applyBorder="1"/>
    <xf numFmtId="0" fontId="0" fillId="3" borderId="0" xfId="0" applyFill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zoomScale="80" zoomScaleNormal="80" workbookViewId="0">
      <selection activeCell="A22" sqref="A22:E36"/>
    </sheetView>
  </sheetViews>
  <sheetFormatPr defaultRowHeight="15" x14ac:dyDescent="0.25"/>
  <cols>
    <col min="1" max="1" width="11.140625" bestFit="1" customWidth="1"/>
    <col min="2" max="2" width="17.28515625" bestFit="1" customWidth="1"/>
    <col min="3" max="3" width="32.85546875" style="12" bestFit="1" customWidth="1"/>
    <col min="4" max="4" width="23.5703125" bestFit="1" customWidth="1"/>
    <col min="5" max="5" width="38.85546875" style="12" bestFit="1" customWidth="1"/>
    <col min="6" max="6" width="21" bestFit="1" customWidth="1"/>
    <col min="7" max="7" width="35.28515625" style="12" bestFit="1" customWidth="1"/>
    <col min="8" max="8" width="25.28515625" bestFit="1" customWidth="1"/>
    <col min="9" max="9" width="40.140625" style="12" bestFit="1" customWidth="1"/>
    <col min="10" max="10" width="19.140625" bestFit="1" customWidth="1"/>
    <col min="11" max="11" width="34.28515625" style="12" bestFit="1" customWidth="1"/>
    <col min="12" max="12" width="40.28515625" bestFit="1" customWidth="1"/>
    <col min="14" max="14" width="29.85546875" bestFit="1" customWidth="1"/>
    <col min="15" max="15" width="31.42578125" bestFit="1" customWidth="1"/>
  </cols>
  <sheetData>
    <row r="1" spans="1:15" ht="15.75" thickBot="1" x14ac:dyDescent="0.3">
      <c r="A1" s="1" t="s">
        <v>0</v>
      </c>
      <c r="B1" s="1" t="s">
        <v>1</v>
      </c>
      <c r="C1" s="10" t="s">
        <v>22</v>
      </c>
      <c r="D1" s="1" t="s">
        <v>2</v>
      </c>
      <c r="E1" s="10" t="s">
        <v>23</v>
      </c>
      <c r="F1" s="1" t="s">
        <v>3</v>
      </c>
      <c r="G1" s="13" t="s">
        <v>24</v>
      </c>
      <c r="H1" s="2" t="s">
        <v>4</v>
      </c>
      <c r="I1" s="13" t="s">
        <v>25</v>
      </c>
      <c r="J1" s="7" t="s">
        <v>5</v>
      </c>
      <c r="K1" s="10" t="s">
        <v>26</v>
      </c>
      <c r="L1" s="9" t="s">
        <v>27</v>
      </c>
      <c r="N1" t="s">
        <v>32</v>
      </c>
      <c r="O1" t="s">
        <v>33</v>
      </c>
    </row>
    <row r="2" spans="1:15" x14ac:dyDescent="0.25">
      <c r="A2" s="3" t="s">
        <v>6</v>
      </c>
      <c r="B2" s="3">
        <v>6.2423000000000002</v>
      </c>
      <c r="C2" s="11">
        <v>1E-4</v>
      </c>
      <c r="D2" s="3">
        <v>18.057700000000001</v>
      </c>
      <c r="E2" s="11">
        <v>1E-4</v>
      </c>
      <c r="F2" s="3">
        <f>D2-B2</f>
        <v>11.8154</v>
      </c>
      <c r="G2" s="11">
        <f>SQRT((E2^2)+(C2^2))</f>
        <v>1.4142135623730951E-4</v>
      </c>
      <c r="H2" s="3">
        <v>18.057700000000001</v>
      </c>
      <c r="I2" s="11">
        <v>1E-4</v>
      </c>
      <c r="J2" s="8">
        <f>H2-B2</f>
        <v>11.8154</v>
      </c>
      <c r="K2" s="11">
        <f>SQRT((I2^2)+(C2^2))</f>
        <v>1.4142135623730951E-4</v>
      </c>
      <c r="L2">
        <f>K2/J2</f>
        <v>1.1969239825762099E-5</v>
      </c>
    </row>
    <row r="3" spans="1:15" x14ac:dyDescent="0.25">
      <c r="A3" s="4" t="s">
        <v>7</v>
      </c>
      <c r="B3" s="4">
        <v>6.2473999999999998</v>
      </c>
      <c r="C3" s="11">
        <v>1E-4</v>
      </c>
      <c r="D3" s="4">
        <v>7.2873999999999999</v>
      </c>
      <c r="E3" s="11">
        <v>1E-4</v>
      </c>
      <c r="F3" s="3">
        <f t="shared" ref="F3:F17" si="0">D3-B3</f>
        <v>1.04</v>
      </c>
      <c r="G3" s="11">
        <f t="shared" ref="G3:G17" si="1">SQRT((E3^2)+(C3^2))</f>
        <v>1.4142135623730951E-4</v>
      </c>
      <c r="H3" s="4">
        <v>11.327400000000001</v>
      </c>
      <c r="I3" s="11">
        <v>1E-4</v>
      </c>
      <c r="J3" s="8">
        <f t="shared" ref="J3:J17" si="2">H3-B3</f>
        <v>5.080000000000001</v>
      </c>
      <c r="K3" s="11">
        <f>SQRT((I3^2)+(C3^2))</f>
        <v>1.4142135623730951E-4</v>
      </c>
      <c r="L3">
        <f t="shared" ref="L3:L17" si="3">K3/J3</f>
        <v>2.7838849653013677E-5</v>
      </c>
      <c r="M3">
        <v>1</v>
      </c>
      <c r="N3">
        <f>M3*D$25</f>
        <v>0.86346666666666649</v>
      </c>
      <c r="O3">
        <f>N3*SQRT(((C3/B3)^2)+((E3/D3)^2)+((D$27/D$25)^2))</f>
        <v>8.2852985584757802E-2</v>
      </c>
    </row>
    <row r="4" spans="1:15" x14ac:dyDescent="0.25">
      <c r="A4" s="4" t="s">
        <v>8</v>
      </c>
      <c r="B4" s="4">
        <v>6.2526000000000002</v>
      </c>
      <c r="C4" s="11">
        <v>1E-4</v>
      </c>
      <c r="D4" s="4">
        <v>7.2934999999999999</v>
      </c>
      <c r="E4" s="11">
        <v>1E-4</v>
      </c>
      <c r="F4" s="3">
        <f t="shared" si="0"/>
        <v>1.0408999999999997</v>
      </c>
      <c r="G4" s="11">
        <f t="shared" si="1"/>
        <v>1.4142135623730951E-4</v>
      </c>
      <c r="H4" s="4">
        <v>11.315899999999999</v>
      </c>
      <c r="I4" s="11">
        <v>1E-4</v>
      </c>
      <c r="J4" s="8">
        <f t="shared" si="2"/>
        <v>5.063299999999999</v>
      </c>
      <c r="K4" s="11">
        <f t="shared" ref="K4:K17" si="4">SQRT((I4^2)+(C4^2))</f>
        <v>1.4142135623730951E-4</v>
      </c>
      <c r="L4">
        <f t="shared" si="3"/>
        <v>2.7930668978197923E-5</v>
      </c>
      <c r="M4">
        <v>2</v>
      </c>
      <c r="N4">
        <f t="shared" ref="N4:N17" si="5">M4*D$25</f>
        <v>1.726933333333333</v>
      </c>
      <c r="O4">
        <f t="shared" ref="O4:O17" si="6">N4*SQRT(((C4/B4)^2)+((E4/D4)^2)+((D$27/D$25)^2))</f>
        <v>0.16570597116284905</v>
      </c>
    </row>
    <row r="5" spans="1:15" x14ac:dyDescent="0.25">
      <c r="A5" s="4" t="s">
        <v>9</v>
      </c>
      <c r="B5" s="4">
        <v>6.5221999999999998</v>
      </c>
      <c r="C5" s="11">
        <v>1E-4</v>
      </c>
      <c r="D5" s="4">
        <v>7.5212000000000003</v>
      </c>
      <c r="E5" s="11">
        <v>1E-4</v>
      </c>
      <c r="F5" s="3">
        <f t="shared" si="0"/>
        <v>0.99900000000000055</v>
      </c>
      <c r="G5" s="11">
        <f t="shared" si="1"/>
        <v>1.4142135623730951E-4</v>
      </c>
      <c r="H5" s="4">
        <v>11.5389</v>
      </c>
      <c r="I5" s="11">
        <v>1E-4</v>
      </c>
      <c r="J5" s="8">
        <f t="shared" si="2"/>
        <v>5.0167000000000002</v>
      </c>
      <c r="K5" s="11">
        <f t="shared" si="4"/>
        <v>1.4142135623730951E-4</v>
      </c>
      <c r="L5">
        <f t="shared" si="3"/>
        <v>2.819011625915632E-5</v>
      </c>
      <c r="M5">
        <v>3</v>
      </c>
      <c r="N5">
        <f t="shared" si="5"/>
        <v>2.5903999999999994</v>
      </c>
      <c r="O5">
        <f t="shared" si="6"/>
        <v>0.24855895631342123</v>
      </c>
    </row>
    <row r="6" spans="1:15" x14ac:dyDescent="0.25">
      <c r="A6" s="4" t="s">
        <v>10</v>
      </c>
      <c r="B6" s="4">
        <v>6.3422000000000001</v>
      </c>
      <c r="C6" s="11">
        <v>1E-4</v>
      </c>
      <c r="D6" s="4">
        <v>7.1940999999999997</v>
      </c>
      <c r="E6" s="11">
        <v>1E-4</v>
      </c>
      <c r="F6" s="3">
        <f t="shared" si="0"/>
        <v>0.85189999999999966</v>
      </c>
      <c r="G6" s="11">
        <f t="shared" si="1"/>
        <v>1.4142135623730951E-4</v>
      </c>
      <c r="H6" s="4">
        <v>11.203900000000001</v>
      </c>
      <c r="I6" s="11">
        <v>1E-4</v>
      </c>
      <c r="J6" s="8">
        <f t="shared" si="2"/>
        <v>4.8617000000000008</v>
      </c>
      <c r="K6" s="11">
        <f t="shared" si="4"/>
        <v>1.4142135623730951E-4</v>
      </c>
      <c r="L6">
        <f t="shared" si="3"/>
        <v>2.90888693743566E-5</v>
      </c>
      <c r="M6">
        <v>4</v>
      </c>
      <c r="N6">
        <f t="shared" si="5"/>
        <v>3.453866666666666</v>
      </c>
      <c r="O6">
        <f t="shared" si="6"/>
        <v>0.33141194229068238</v>
      </c>
    </row>
    <row r="7" spans="1:15" x14ac:dyDescent="0.25">
      <c r="A7" s="4" t="s">
        <v>11</v>
      </c>
      <c r="B7" s="4">
        <v>6.258</v>
      </c>
      <c r="C7" s="11">
        <v>1E-4</v>
      </c>
      <c r="D7" s="4">
        <v>7.0674999999999999</v>
      </c>
      <c r="E7" s="11">
        <v>1E-4</v>
      </c>
      <c r="F7" s="3">
        <f t="shared" si="0"/>
        <v>0.80949999999999989</v>
      </c>
      <c r="G7" s="11">
        <f t="shared" si="1"/>
        <v>1.4142135623730951E-4</v>
      </c>
      <c r="H7" s="4">
        <v>11.082700000000001</v>
      </c>
      <c r="I7" s="11">
        <v>1E-4</v>
      </c>
      <c r="J7" s="8">
        <f t="shared" si="2"/>
        <v>4.8247000000000009</v>
      </c>
      <c r="K7" s="11">
        <f t="shared" si="4"/>
        <v>1.4142135623730951E-4</v>
      </c>
      <c r="L7">
        <f t="shared" si="3"/>
        <v>2.9311948149586396E-5</v>
      </c>
      <c r="M7">
        <v>5</v>
      </c>
      <c r="N7">
        <f t="shared" si="5"/>
        <v>4.3173333333333321</v>
      </c>
      <c r="O7">
        <f t="shared" si="6"/>
        <v>0.41426492817199323</v>
      </c>
    </row>
    <row r="8" spans="1:15" x14ac:dyDescent="0.25">
      <c r="A8" s="4" t="s">
        <v>12</v>
      </c>
      <c r="B8" s="4">
        <v>6.2575000000000003</v>
      </c>
      <c r="C8" s="11">
        <v>1E-4</v>
      </c>
      <c r="D8" s="4">
        <v>7.0951000000000004</v>
      </c>
      <c r="E8" s="11">
        <v>1E-4</v>
      </c>
      <c r="F8" s="3">
        <f t="shared" si="0"/>
        <v>0.83760000000000012</v>
      </c>
      <c r="G8" s="11">
        <f t="shared" si="1"/>
        <v>1.4142135623730951E-4</v>
      </c>
      <c r="H8" s="4">
        <v>11.105600000000001</v>
      </c>
      <c r="I8" s="11">
        <v>1E-4</v>
      </c>
      <c r="J8" s="8">
        <f t="shared" si="2"/>
        <v>4.8481000000000005</v>
      </c>
      <c r="K8" s="11">
        <f t="shared" si="4"/>
        <v>1.4142135623730951E-4</v>
      </c>
      <c r="L8">
        <f t="shared" si="3"/>
        <v>2.9170470130011652E-5</v>
      </c>
      <c r="M8">
        <v>6</v>
      </c>
      <c r="N8">
        <f t="shared" si="5"/>
        <v>5.1807999999999987</v>
      </c>
      <c r="O8">
        <f t="shared" si="6"/>
        <v>0.49711791376552661</v>
      </c>
    </row>
    <row r="9" spans="1:15" x14ac:dyDescent="0.25">
      <c r="A9" s="4" t="s">
        <v>13</v>
      </c>
      <c r="B9" s="4">
        <v>6.2534999999999998</v>
      </c>
      <c r="C9" s="11">
        <v>1E-4</v>
      </c>
      <c r="D9" s="4">
        <v>7.0820999999999996</v>
      </c>
      <c r="E9" s="11">
        <v>1E-4</v>
      </c>
      <c r="F9" s="3">
        <f t="shared" si="0"/>
        <v>0.82859999999999978</v>
      </c>
      <c r="G9" s="11">
        <f t="shared" si="1"/>
        <v>1.4142135623730951E-4</v>
      </c>
      <c r="H9" s="4">
        <v>11.085699999999999</v>
      </c>
      <c r="I9" s="11">
        <v>1E-4</v>
      </c>
      <c r="J9" s="8">
        <f t="shared" si="2"/>
        <v>4.8321999999999994</v>
      </c>
      <c r="K9" s="11">
        <f t="shared" si="4"/>
        <v>1.4142135623730951E-4</v>
      </c>
      <c r="L9">
        <f t="shared" si="3"/>
        <v>2.9266453424384242E-5</v>
      </c>
      <c r="M9">
        <v>7</v>
      </c>
      <c r="N9">
        <f t="shared" si="5"/>
        <v>6.0442666666666653</v>
      </c>
      <c r="O9">
        <f t="shared" si="6"/>
        <v>0.57997089942639801</v>
      </c>
    </row>
    <row r="10" spans="1:15" x14ac:dyDescent="0.25">
      <c r="A10" s="4" t="s">
        <v>14</v>
      </c>
      <c r="B10" s="4">
        <v>6.5289000000000001</v>
      </c>
      <c r="C10" s="11">
        <v>1E-4</v>
      </c>
      <c r="D10" s="4">
        <v>7.3472</v>
      </c>
      <c r="E10" s="11">
        <v>1E-4</v>
      </c>
      <c r="F10" s="3">
        <f t="shared" si="0"/>
        <v>0.81829999999999981</v>
      </c>
      <c r="G10" s="11">
        <f t="shared" si="1"/>
        <v>1.4142135623730951E-4</v>
      </c>
      <c r="H10" s="4">
        <v>11.363799999999999</v>
      </c>
      <c r="I10" s="11">
        <v>1E-4</v>
      </c>
      <c r="J10" s="8">
        <f t="shared" si="2"/>
        <v>4.8348999999999993</v>
      </c>
      <c r="K10" s="11">
        <f t="shared" si="4"/>
        <v>1.4142135623730951E-4</v>
      </c>
      <c r="L10">
        <f t="shared" si="3"/>
        <v>2.9250109875552653E-5</v>
      </c>
      <c r="M10">
        <v>8</v>
      </c>
      <c r="N10">
        <f t="shared" si="5"/>
        <v>6.9077333333333319</v>
      </c>
      <c r="O10">
        <f t="shared" si="6"/>
        <v>0.66282388379005575</v>
      </c>
    </row>
    <row r="11" spans="1:15" x14ac:dyDescent="0.25">
      <c r="A11" s="4" t="s">
        <v>15</v>
      </c>
      <c r="B11" s="6">
        <v>6.2613000000000003</v>
      </c>
      <c r="C11" s="11">
        <v>1E-4</v>
      </c>
      <c r="D11" s="4">
        <v>7.0861999999999998</v>
      </c>
      <c r="E11" s="11">
        <v>1E-4</v>
      </c>
      <c r="F11" s="3">
        <f t="shared" si="0"/>
        <v>0.82489999999999952</v>
      </c>
      <c r="G11" s="11">
        <f t="shared" si="1"/>
        <v>1.4142135623730951E-4</v>
      </c>
      <c r="H11" s="4">
        <v>11.1022</v>
      </c>
      <c r="I11" s="11">
        <v>1E-4</v>
      </c>
      <c r="J11" s="8">
        <f t="shared" si="2"/>
        <v>4.8408999999999995</v>
      </c>
      <c r="K11" s="11">
        <f t="shared" si="4"/>
        <v>1.4142135623730951E-4</v>
      </c>
      <c r="L11">
        <f t="shared" si="3"/>
        <v>2.9213856150159996E-5</v>
      </c>
      <c r="M11">
        <v>9</v>
      </c>
      <c r="N11">
        <f t="shared" si="5"/>
        <v>7.7711999999999986</v>
      </c>
      <c r="O11">
        <f t="shared" si="6"/>
        <v>0.74567687065595989</v>
      </c>
    </row>
    <row r="12" spans="1:15" x14ac:dyDescent="0.25">
      <c r="A12" s="4" t="s">
        <v>16</v>
      </c>
      <c r="B12" s="4">
        <v>6.5274999999999999</v>
      </c>
      <c r="C12" s="11">
        <v>1E-4</v>
      </c>
      <c r="D12" s="4">
        <v>7.3426999999999998</v>
      </c>
      <c r="E12" s="11">
        <v>1E-4</v>
      </c>
      <c r="F12" s="3">
        <f t="shared" si="0"/>
        <v>0.81519999999999992</v>
      </c>
      <c r="G12" s="11">
        <f t="shared" si="1"/>
        <v>1.4142135623730951E-4</v>
      </c>
      <c r="H12" s="4">
        <v>11.360300000000001</v>
      </c>
      <c r="I12" s="11">
        <v>1E-4</v>
      </c>
      <c r="J12" s="8">
        <f t="shared" si="2"/>
        <v>4.8328000000000007</v>
      </c>
      <c r="K12" s="11">
        <f t="shared" si="4"/>
        <v>1.4142135623730951E-4</v>
      </c>
      <c r="L12">
        <f t="shared" si="3"/>
        <v>2.9262819946471917E-5</v>
      </c>
      <c r="M12">
        <v>10</v>
      </c>
      <c r="N12">
        <f t="shared" si="5"/>
        <v>8.6346666666666643</v>
      </c>
      <c r="O12">
        <f t="shared" si="6"/>
        <v>0.82852985475231733</v>
      </c>
    </row>
    <row r="13" spans="1:15" x14ac:dyDescent="0.25">
      <c r="A13" s="4" t="s">
        <v>17</v>
      </c>
      <c r="B13" s="4">
        <v>6.532</v>
      </c>
      <c r="C13" s="11">
        <v>1E-4</v>
      </c>
      <c r="D13" s="4">
        <v>7.3605999999999998</v>
      </c>
      <c r="E13" s="11">
        <v>1E-4</v>
      </c>
      <c r="F13" s="3">
        <f t="shared" si="0"/>
        <v>0.82859999999999978</v>
      </c>
      <c r="G13" s="11">
        <f t="shared" si="1"/>
        <v>1.4142135623730951E-4</v>
      </c>
      <c r="H13" s="4">
        <v>11.3786</v>
      </c>
      <c r="I13" s="11">
        <v>1E-4</v>
      </c>
      <c r="J13" s="8">
        <f t="shared" si="2"/>
        <v>4.8466000000000005</v>
      </c>
      <c r="K13" s="11">
        <f t="shared" si="4"/>
        <v>1.4142135623730951E-4</v>
      </c>
      <c r="L13">
        <f t="shared" si="3"/>
        <v>2.9179498253891284E-5</v>
      </c>
      <c r="M13">
        <v>11</v>
      </c>
      <c r="N13">
        <f t="shared" si="5"/>
        <v>9.4981333333333318</v>
      </c>
      <c r="O13">
        <f t="shared" si="6"/>
        <v>0.91138284016695592</v>
      </c>
    </row>
    <row r="14" spans="1:15" x14ac:dyDescent="0.25">
      <c r="A14" s="4" t="s">
        <v>18</v>
      </c>
      <c r="B14" s="4">
        <v>6.3449</v>
      </c>
      <c r="C14" s="11">
        <v>1E-4</v>
      </c>
      <c r="D14" s="4">
        <v>7.1479999999999997</v>
      </c>
      <c r="E14" s="11">
        <v>1E-4</v>
      </c>
      <c r="F14" s="3">
        <f t="shared" si="0"/>
        <v>0.8030999999999997</v>
      </c>
      <c r="G14" s="11">
        <f t="shared" si="1"/>
        <v>1.4142135623730951E-4</v>
      </c>
      <c r="H14" s="4">
        <v>11.152100000000001</v>
      </c>
      <c r="I14" s="11">
        <v>1E-4</v>
      </c>
      <c r="J14" s="8">
        <f t="shared" si="2"/>
        <v>4.8072000000000008</v>
      </c>
      <c r="K14" s="11">
        <f t="shared" si="4"/>
        <v>1.4142135623730951E-4</v>
      </c>
      <c r="L14">
        <f t="shared" si="3"/>
        <v>2.9418654567588095E-5</v>
      </c>
      <c r="M14">
        <v>12</v>
      </c>
      <c r="N14">
        <f t="shared" si="5"/>
        <v>10.361599999999997</v>
      </c>
      <c r="O14">
        <f t="shared" si="6"/>
        <v>0.99423582699562307</v>
      </c>
    </row>
    <row r="15" spans="1:15" x14ac:dyDescent="0.25">
      <c r="A15" s="4" t="s">
        <v>19</v>
      </c>
      <c r="B15" s="4">
        <v>6.5284000000000004</v>
      </c>
      <c r="C15" s="11">
        <v>1E-4</v>
      </c>
      <c r="D15" s="4">
        <v>7.3417000000000003</v>
      </c>
      <c r="E15" s="11">
        <v>1E-4</v>
      </c>
      <c r="F15" s="3">
        <f t="shared" si="0"/>
        <v>0.81329999999999991</v>
      </c>
      <c r="G15" s="11">
        <f t="shared" si="1"/>
        <v>1.4142135623730951E-4</v>
      </c>
      <c r="H15" s="4">
        <v>11.3484</v>
      </c>
      <c r="I15" s="11">
        <v>1E-4</v>
      </c>
      <c r="J15" s="8">
        <f t="shared" si="2"/>
        <v>4.8199999999999994</v>
      </c>
      <c r="K15" s="11">
        <f t="shared" si="4"/>
        <v>1.4142135623730951E-4</v>
      </c>
      <c r="L15">
        <f t="shared" si="3"/>
        <v>2.9340530339690773E-5</v>
      </c>
      <c r="M15">
        <v>13</v>
      </c>
      <c r="N15">
        <f t="shared" si="5"/>
        <v>11.225066666666665</v>
      </c>
      <c r="O15">
        <f t="shared" si="6"/>
        <v>1.0770888111771835</v>
      </c>
    </row>
    <row r="16" spans="1:15" x14ac:dyDescent="0.25">
      <c r="A16" s="4" t="s">
        <v>20</v>
      </c>
      <c r="B16" s="4">
        <v>6.3513000000000002</v>
      </c>
      <c r="C16" s="11">
        <v>1E-4</v>
      </c>
      <c r="D16" s="4">
        <v>7.1646000000000001</v>
      </c>
      <c r="E16" s="11">
        <v>1E-4</v>
      </c>
      <c r="F16" s="3">
        <f t="shared" si="0"/>
        <v>0.81329999999999991</v>
      </c>
      <c r="G16" s="11">
        <f t="shared" si="1"/>
        <v>1.4142135623730951E-4</v>
      </c>
      <c r="H16" s="4">
        <v>11.164</v>
      </c>
      <c r="I16" s="11">
        <v>1E-4</v>
      </c>
      <c r="J16" s="8">
        <f t="shared" si="2"/>
        <v>4.8126999999999995</v>
      </c>
      <c r="K16" s="11">
        <f t="shared" si="4"/>
        <v>1.4142135623730951E-4</v>
      </c>
      <c r="L16">
        <f t="shared" si="3"/>
        <v>2.9385034645273864E-5</v>
      </c>
      <c r="M16">
        <v>14</v>
      </c>
      <c r="N16">
        <f t="shared" si="5"/>
        <v>12.088533333333331</v>
      </c>
      <c r="O16">
        <f t="shared" si="6"/>
        <v>1.1599417980729791</v>
      </c>
    </row>
    <row r="17" spans="1:15" x14ac:dyDescent="0.25">
      <c r="A17" s="4" t="s">
        <v>21</v>
      </c>
      <c r="B17" s="4">
        <v>6.34</v>
      </c>
      <c r="C17" s="11">
        <v>1E-4</v>
      </c>
      <c r="D17" s="5">
        <v>7.1677999999999997</v>
      </c>
      <c r="E17" s="11">
        <v>1E-4</v>
      </c>
      <c r="F17" s="3">
        <f t="shared" si="0"/>
        <v>0.82779999999999987</v>
      </c>
      <c r="G17" s="11">
        <f t="shared" si="1"/>
        <v>1.4142135623730951E-4</v>
      </c>
      <c r="H17" s="4">
        <v>11.1876</v>
      </c>
      <c r="I17" s="11">
        <v>1E-4</v>
      </c>
      <c r="J17" s="8">
        <f t="shared" si="2"/>
        <v>4.8475999999999999</v>
      </c>
      <c r="K17" s="11">
        <f t="shared" si="4"/>
        <v>1.4142135623730951E-4</v>
      </c>
      <c r="L17">
        <f t="shared" si="3"/>
        <v>2.9173478883841388E-5</v>
      </c>
      <c r="M17">
        <v>15</v>
      </c>
      <c r="N17">
        <f t="shared" si="5"/>
        <v>12.951999999999998</v>
      </c>
      <c r="O17">
        <f t="shared" si="6"/>
        <v>1.2427947836975766</v>
      </c>
    </row>
    <row r="22" spans="1:15" x14ac:dyDescent="0.25">
      <c r="A22">
        <v>1</v>
      </c>
      <c r="B22">
        <f>A22*D$25</f>
        <v>0.86346666666666649</v>
      </c>
    </row>
    <row r="23" spans="1:15" x14ac:dyDescent="0.25">
      <c r="A23">
        <v>2</v>
      </c>
      <c r="B23">
        <f t="shared" ref="B23:B36" si="7">A23*D$25</f>
        <v>1.726933333333333</v>
      </c>
    </row>
    <row r="24" spans="1:15" x14ac:dyDescent="0.25">
      <c r="A24">
        <v>3</v>
      </c>
      <c r="B24">
        <f t="shared" si="7"/>
        <v>2.5903999999999994</v>
      </c>
      <c r="C24" s="12" t="s">
        <v>28</v>
      </c>
      <c r="D24">
        <f>AVERAGE(F3:F17)</f>
        <v>0.86346666666666649</v>
      </c>
    </row>
    <row r="25" spans="1:15" x14ac:dyDescent="0.25">
      <c r="A25">
        <v>4</v>
      </c>
      <c r="B25">
        <f t="shared" si="7"/>
        <v>3.453866666666666</v>
      </c>
      <c r="C25" s="12" t="s">
        <v>29</v>
      </c>
      <c r="D25">
        <f>D24/1</f>
        <v>0.86346666666666649</v>
      </c>
      <c r="E25" s="12" t="s">
        <v>30</v>
      </c>
    </row>
    <row r="26" spans="1:15" x14ac:dyDescent="0.25">
      <c r="A26">
        <v>5</v>
      </c>
      <c r="B26">
        <f t="shared" si="7"/>
        <v>4.3173333333333321</v>
      </c>
    </row>
    <row r="27" spans="1:15" x14ac:dyDescent="0.25">
      <c r="A27">
        <v>6</v>
      </c>
      <c r="B27">
        <f t="shared" si="7"/>
        <v>5.1807999999999987</v>
      </c>
      <c r="C27" s="12" t="s">
        <v>31</v>
      </c>
      <c r="D27">
        <f>_xlfn.STDEV.P(F3:F17)</f>
        <v>8.2852983584714116E-2</v>
      </c>
    </row>
    <row r="28" spans="1:15" x14ac:dyDescent="0.25">
      <c r="A28">
        <v>7</v>
      </c>
      <c r="B28">
        <f t="shared" si="7"/>
        <v>6.0442666666666653</v>
      </c>
    </row>
    <row r="29" spans="1:15" x14ac:dyDescent="0.25">
      <c r="A29">
        <v>8</v>
      </c>
      <c r="B29">
        <f t="shared" si="7"/>
        <v>6.9077333333333319</v>
      </c>
    </row>
    <row r="30" spans="1:15" x14ac:dyDescent="0.25">
      <c r="A30">
        <v>9</v>
      </c>
      <c r="B30">
        <f t="shared" si="7"/>
        <v>7.7711999999999986</v>
      </c>
    </row>
    <row r="31" spans="1:15" x14ac:dyDescent="0.25">
      <c r="A31">
        <v>10</v>
      </c>
      <c r="B31">
        <f t="shared" si="7"/>
        <v>8.6346666666666643</v>
      </c>
    </row>
    <row r="32" spans="1:15" x14ac:dyDescent="0.25">
      <c r="A32">
        <v>11</v>
      </c>
      <c r="B32">
        <f t="shared" si="7"/>
        <v>9.4981333333333318</v>
      </c>
    </row>
    <row r="33" spans="1:2" x14ac:dyDescent="0.25">
      <c r="A33">
        <v>12</v>
      </c>
      <c r="B33">
        <f t="shared" si="7"/>
        <v>10.361599999999997</v>
      </c>
    </row>
    <row r="34" spans="1:2" x14ac:dyDescent="0.25">
      <c r="A34">
        <v>13</v>
      </c>
      <c r="B34">
        <f t="shared" si="7"/>
        <v>11.225066666666665</v>
      </c>
    </row>
    <row r="35" spans="1:2" x14ac:dyDescent="0.25">
      <c r="A35">
        <v>14</v>
      </c>
      <c r="B35">
        <f t="shared" si="7"/>
        <v>12.088533333333331</v>
      </c>
    </row>
    <row r="36" spans="1:2" x14ac:dyDescent="0.25">
      <c r="A36">
        <v>15</v>
      </c>
      <c r="B36">
        <f t="shared" si="7"/>
        <v>12.951999999999998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2021-08-02T15:45:26Z</dcterms:modified>
</cp:coreProperties>
</file>